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U\Desktop\"/>
    </mc:Choice>
  </mc:AlternateContent>
  <workbookProtection workbookAlgorithmName="SHA-512" workbookHashValue="o0oLYAHohI7p/BGumqllGp8b6DtY0785/PlAN500JmR/go2PCgbU2f/nYUr+dUt0XNM1zrboln75n0J1e6aRjw==" workbookSaltValue="rsN3EYkzeyRGARM6060hlQ==" workbookSpinCount="100000" lockStructure="1"/>
  <bookViews>
    <workbookView xWindow="0" yWindow="0" windowWidth="19200" windowHeight="11490"/>
  </bookViews>
  <sheets>
    <sheet name="Tabelle1" sheetId="1" r:id="rId1"/>
    <sheet name="Tabelle2" sheetId="2" state="hidden" r:id="rId2"/>
  </sheets>
  <definedNames>
    <definedName name="_xlnm.Print_Area" localSheetId="0">Tabelle1!#REF!</definedName>
  </definedNames>
  <calcPr calcId="162913"/>
  <customWorkbookViews>
    <customWorkbookView name="2" guid="{7EE4C50D-92FA-4862-9C23-C3B6B12877A3}" maximized="1" xWindow="-8" yWindow="-8" windowWidth="1936" windowHeight="1176" activeSheetId="1" showFormulaBar="0"/>
    <customWorkbookView name="1" guid="{78220BE2-5C1E-4F2D-B288-F04B98A1D658}" maximized="1" xWindow="-8" yWindow="-8" windowWidth="1936" windowHeight="1176" activeSheetId="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9" i="1" l="1"/>
  <c r="D22" i="1"/>
  <c r="D25" i="1"/>
  <c r="H12" i="2"/>
  <c r="H11" i="2"/>
  <c r="H10" i="2"/>
  <c r="H9" i="2"/>
  <c r="H8" i="2"/>
  <c r="H7" i="2"/>
  <c r="H6" i="2"/>
  <c r="H5" i="2"/>
  <c r="H4" i="2"/>
  <c r="G25" i="1"/>
  <c r="G22" i="1"/>
  <c r="G19" i="1"/>
  <c r="M3" i="2"/>
  <c r="G28" i="1" l="1"/>
  <c r="G30" i="1" l="1"/>
  <c r="G32" i="1" l="1"/>
  <c r="G33" i="1" s="1"/>
  <c r="G31" i="1"/>
</calcChain>
</file>

<file path=xl/sharedStrings.xml><?xml version="1.0" encoding="utf-8"?>
<sst xmlns="http://schemas.openxmlformats.org/spreadsheetml/2006/main" count="83" uniqueCount="76">
  <si>
    <t>Bestellung vom</t>
  </si>
  <si>
    <t>Auftragsnummer: ETLA-20160928140516</t>
  </si>
  <si>
    <t>Anzahl</t>
  </si>
  <si>
    <t>€ netto</t>
  </si>
  <si>
    <t>Anteilige Lizenzkosten für unterjährige Bestellung ab</t>
  </si>
  <si>
    <t>Freiburg, den</t>
  </si>
  <si>
    <t>____________________________________</t>
  </si>
  <si>
    <t>Acrobat DC Pro</t>
  </si>
  <si>
    <t>65261349MA</t>
  </si>
  <si>
    <t>CC Complete Desktop App</t>
  </si>
  <si>
    <t>65256953MA</t>
  </si>
  <si>
    <t>Photoshop</t>
  </si>
  <si>
    <t>65259903MA</t>
  </si>
  <si>
    <t>InDesign</t>
  </si>
  <si>
    <t>65259915MA</t>
  </si>
  <si>
    <t>Illustrator</t>
  </si>
  <si>
    <t>65259908MA</t>
  </si>
  <si>
    <t>Dreamweaver</t>
  </si>
  <si>
    <t>65259921MA</t>
  </si>
  <si>
    <t>Premiere Pro</t>
  </si>
  <si>
    <t>65259936MA</t>
  </si>
  <si>
    <t>Lightroom</t>
  </si>
  <si>
    <t>65258098MA</t>
  </si>
  <si>
    <t>Photoshop Elements &amp; Premiere Elements</t>
  </si>
  <si>
    <t>65256776MA/65256861MA</t>
  </si>
  <si>
    <t>AfterEffects</t>
  </si>
  <si>
    <t>65259941MA</t>
  </si>
  <si>
    <t>Audition</t>
  </si>
  <si>
    <t>65259925MA</t>
  </si>
  <si>
    <t>FlashPro</t>
  </si>
  <si>
    <t>65259918MA</t>
  </si>
  <si>
    <t>InCopy</t>
  </si>
  <si>
    <t>65259929MA</t>
  </si>
  <si>
    <t>Muse</t>
  </si>
  <si>
    <t>65259904MA</t>
  </si>
  <si>
    <t>Anywhere</t>
  </si>
  <si>
    <t>65258074MA</t>
  </si>
  <si>
    <t>Presenter</t>
  </si>
  <si>
    <t>65258106MA</t>
  </si>
  <si>
    <t>Captivate</t>
  </si>
  <si>
    <t>65258105MA</t>
  </si>
  <si>
    <t>Hersteller SKU Nummer</t>
  </si>
  <si>
    <t>Lizenzpreis pro Lizenzpro jahr (netto)</t>
  </si>
  <si>
    <t>-</t>
  </si>
  <si>
    <t>Produkt</t>
  </si>
  <si>
    <t>---</t>
  </si>
  <si>
    <t>Unterjähriger Betrag</t>
  </si>
  <si>
    <t>Bestellmonat</t>
  </si>
  <si>
    <t>Februar</t>
  </si>
  <si>
    <t xml:space="preserve">März </t>
  </si>
  <si>
    <t>April</t>
  </si>
  <si>
    <t>Mai</t>
  </si>
  <si>
    <t>Juni</t>
  </si>
  <si>
    <t>Juli</t>
  </si>
  <si>
    <t>September</t>
  </si>
  <si>
    <t>Oktober</t>
  </si>
  <si>
    <t>November</t>
  </si>
  <si>
    <t xml:space="preserve">August </t>
  </si>
  <si>
    <t>x</t>
  </si>
  <si>
    <t>Welches Jahr</t>
  </si>
  <si>
    <t>Multiplikator Gesamtbetrag</t>
  </si>
  <si>
    <t>3 Position</t>
  </si>
  <si>
    <t>2Position</t>
  </si>
  <si>
    <t xml:space="preserve">1 Position </t>
  </si>
  <si>
    <t>Gesamtkosten bis zum Ende der Vertragslaufzeit 22.11.2019</t>
  </si>
  <si>
    <t>€ brutto</t>
  </si>
  <si>
    <t xml:space="preserve">Name, Vorname  </t>
  </si>
  <si>
    <t>Titel</t>
  </si>
  <si>
    <t xml:space="preserve">Einrichtung </t>
  </si>
  <si>
    <t>Straße, Hausnummer</t>
  </si>
  <si>
    <t>RZ-Benutzerkennung</t>
  </si>
  <si>
    <t>Mailadresse</t>
  </si>
  <si>
    <t>Telefonnummer</t>
  </si>
  <si>
    <t>Kostenstelle</t>
  </si>
  <si>
    <t>Unterschrift des/der Kostenstellenverantwortlichen</t>
  </si>
  <si>
    <t>Gesamtkosten 265,33 Tage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</si>
</sst>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8" formatCode="#,##0.00\ &quot;€&quot;;[Red]\-#,##0.00\ &quot;€&quot;"/>
  </numFmts>
  <fonts count="6" x14ac:knownFonts="1">
    <font>
      <sz val="11"/>
      <color theme="1"/>
      <name val="Calibri"/>
      <family val="2"/>
      <scheme val="minor"/>
    </font>
    <font>
      <sz val="9"/>
      <color theme="1"/>
      <name val="Calibri"/>
      <family val="2"/>
      <scheme val="minor"/>
    </font>
    <font>
      <sz val="10"/>
      <color theme="1"/>
      <name val="Calibri"/>
      <family val="2"/>
      <scheme val="minor"/>
    </font>
    <font>
      <sz val="8"/>
      <color theme="1"/>
      <name val="Calibri"/>
      <family val="2"/>
      <scheme val="minor"/>
    </font>
    <font>
      <i/>
      <sz val="9"/>
      <color theme="1"/>
      <name val="Calibri"/>
      <family val="2"/>
      <scheme val="minor"/>
    </font>
    <font>
      <sz val="8"/>
      <color rgb="FF000000"/>
      <name val="Segoe UI"/>
      <family val="2"/>
    </font>
  </fonts>
  <fills count="2">
    <fill>
      <patternFill patternType="none"/>
    </fill>
    <fill>
      <patternFill patternType="gray125"/>
    </fill>
  </fills>
  <borders count="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indexed="64"/>
      </top>
      <bottom style="double">
        <color indexed="64"/>
      </bottom>
      <diagonal/>
    </border>
    <border>
      <left/>
      <right/>
      <top style="thin">
        <color indexed="64"/>
      </top>
      <bottom/>
      <diagonal/>
    </border>
    <border>
      <left/>
      <right/>
      <top/>
      <bottom style="double">
        <color indexed="64"/>
      </bottom>
      <diagonal/>
    </border>
  </borders>
  <cellStyleXfs count="1">
    <xf numFmtId="0" fontId="0" fillId="0" borderId="0"/>
  </cellStyleXfs>
  <cellXfs count="28">
    <xf numFmtId="0" fontId="0" fillId="0" borderId="0" xfId="0"/>
    <xf numFmtId="0" fontId="0" fillId="0" borderId="0" xfId="0" applyAlignment="1">
      <alignment horizontal="left" indent="5"/>
    </xf>
    <xf numFmtId="0" fontId="1" fillId="0" borderId="0" xfId="0" applyFont="1" applyAlignment="1">
      <alignment horizontal="right"/>
    </xf>
    <xf numFmtId="0" fontId="0" fillId="0" borderId="0" xfId="0" applyAlignment="1"/>
    <xf numFmtId="2" fontId="0" fillId="0" borderId="0" xfId="0" applyNumberFormat="1"/>
    <xf numFmtId="0" fontId="2" fillId="0" borderId="0" xfId="0" applyFont="1"/>
    <xf numFmtId="8" fontId="0" fillId="0" borderId="0" xfId="0" applyNumberFormat="1"/>
    <xf numFmtId="0" fontId="0" fillId="0" borderId="0" xfId="0" quotePrefix="1"/>
    <xf numFmtId="17" fontId="0" fillId="0" borderId="0" xfId="0" applyNumberFormat="1"/>
    <xf numFmtId="2" fontId="4" fillId="0" borderId="0" xfId="0" applyNumberFormat="1" applyFont="1"/>
    <xf numFmtId="0" fontId="4" fillId="0" borderId="0" xfId="0" applyFont="1"/>
    <xf numFmtId="0" fontId="0" fillId="0" borderId="0" xfId="0" applyFont="1" applyAlignment="1">
      <alignment horizontal="left" vertical="top" wrapText="1"/>
    </xf>
    <xf numFmtId="0" fontId="0" fillId="0" borderId="1" xfId="0" applyBorder="1"/>
    <xf numFmtId="0" fontId="0" fillId="0" borderId="2" xfId="0" applyBorder="1" applyAlignment="1" applyProtection="1">
      <alignment horizontal="left" vertical="center"/>
      <protection locked="0"/>
    </xf>
    <xf numFmtId="0" fontId="0" fillId="0" borderId="3" xfId="0" applyBorder="1" applyAlignment="1" applyProtection="1">
      <alignment horizontal="left" vertical="center"/>
      <protection locked="0"/>
    </xf>
    <xf numFmtId="0" fontId="0" fillId="0" borderId="4" xfId="0" applyBorder="1" applyAlignment="1"/>
    <xf numFmtId="0" fontId="0" fillId="0" borderId="2" xfId="0" applyBorder="1"/>
    <xf numFmtId="0" fontId="0" fillId="0" borderId="4" xfId="0" applyBorder="1"/>
    <xf numFmtId="0" fontId="0" fillId="0" borderId="2" xfId="0" applyBorder="1" applyAlignment="1"/>
    <xf numFmtId="0" fontId="0" fillId="0" borderId="3" xfId="0" applyBorder="1" applyAlignment="1"/>
    <xf numFmtId="0" fontId="3" fillId="0" borderId="4" xfId="0" applyFont="1" applyBorder="1"/>
    <xf numFmtId="0" fontId="0" fillId="0" borderId="5" xfId="0" applyBorder="1"/>
    <xf numFmtId="2" fontId="0" fillId="0" borderId="5" xfId="0" applyNumberFormat="1" applyBorder="1"/>
    <xf numFmtId="0" fontId="0" fillId="0" borderId="6" xfId="0" applyBorder="1"/>
    <xf numFmtId="2" fontId="0" fillId="0" borderId="6" xfId="0" applyNumberFormat="1" applyBorder="1"/>
    <xf numFmtId="0" fontId="0" fillId="0" borderId="7" xfId="0" applyBorder="1"/>
    <xf numFmtId="2" fontId="4" fillId="0" borderId="7" xfId="0" applyNumberFormat="1" applyFont="1" applyBorder="1"/>
    <xf numFmtId="0" fontId="4" fillId="0" borderId="7" xfId="0" applyFont="1" applyBorder="1"/>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Drop" dropStyle="combo" dx="16" fmlaLink="Tabelle2!$A$31" fmlaRange="Tabelle2!$B$4:$B$21" sel="2"/>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Drop" dropStyle="combo" dx="16" fmlaLink="Tabelle2!$A$30" fmlaRange="Tabelle2!$B$4:$C$21" sel="1" val="0"/>
</file>

<file path=xl/ctrlProps/ctrlProp3.xml><?xml version="1.0" encoding="utf-8"?>
<formControlPr xmlns="http://schemas.microsoft.com/office/spreadsheetml/2009/9/main" objectType="Drop" dropStyle="combo" dx="16" fmlaLink="Tabelle2!$A$29" fmlaRange="Tabelle2!$B$4:$C$21" sel="1" val="0"/>
</file>

<file path=xl/ctrlProps/ctrlProp4.xml><?xml version="1.0" encoding="utf-8"?>
<formControlPr xmlns="http://schemas.microsoft.com/office/spreadsheetml/2009/9/main" objectType="GBox" noThreeD="1"/>
</file>

<file path=xl/ctrlProps/ctrlProp5.xml><?xml version="1.0" encoding="utf-8"?>
<formControlPr xmlns="http://schemas.microsoft.com/office/spreadsheetml/2009/9/main" objectType="GBox" noThreeD="1"/>
</file>

<file path=xl/ctrlProps/ctrlProp6.xml><?xml version="1.0" encoding="utf-8"?>
<formControlPr xmlns="http://schemas.microsoft.com/office/spreadsheetml/2009/9/main" objectType="Drop" dropStyle="combo" dx="16" fmlaLink="Tabelle2!$G$1" fmlaRange="Tabelle2!$G$3:$G$14" sel="10" val="4"/>
</file>

<file path=xl/ctrlProps/ctrlProp7.xml><?xml version="1.0" encoding="utf-8"?>
<formControlPr xmlns="http://schemas.microsoft.com/office/spreadsheetml/2009/9/main" objectType="Drop" dropStyle="combo" dx="16" fmlaRange="Tabelle2!$K$12:$K$42" noThreeD="1" sel="4" val="0"/>
</file>

<file path=xl/ctrlProps/ctrlProp8.xml><?xml version="1.0" encoding="utf-8"?>
<formControlPr xmlns="http://schemas.microsoft.com/office/spreadsheetml/2009/9/main" objectType="Drop" dropStyle="combo" dx="16" fmlaLink="Tabelle2!$L$3" fmlaRange="Tabelle2!$K$7:$L$7" noThreeD="1" sel="1" val="0"/>
</file>

<file path=xl/ctrlProps/ctrlProp9.xml><?xml version="1.0" encoding="utf-8"?>
<formControlPr xmlns="http://schemas.microsoft.com/office/spreadsheetml/2009/9/main" objectType="Drop" dropStyle="combo" dx="16" fmlaLink="Tabelle2!$G$1" fmlaRange="Tabelle2!$G$3:$G$14" noThreeD="1" sel="10" val="0"/>
</file>

<file path=xl/drawings/_rels/drawing1.xml.rels><?xml version="1.0" encoding="UTF-8" standalone="yes"?>
<Relationships xmlns="http://schemas.openxmlformats.org/package/2006/relationships"><Relationship Id="rId2" Type="http://schemas.openxmlformats.org/officeDocument/2006/relationships/hyperlink" Target="https://www.rz.uni-freiburg.de/inhalt/dokumente/pdfs/softwarelizenzen/adobe-nutzungsbedingungen"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75550</xdr:colOff>
      <xdr:row>0</xdr:row>
      <xdr:rowOff>104775</xdr:rowOff>
    </xdr:from>
    <xdr:to>
      <xdr:col>8</xdr:col>
      <xdr:colOff>504825</xdr:colOff>
      <xdr:row>6</xdr:row>
      <xdr:rowOff>113549</xdr:rowOff>
    </xdr:to>
    <xdr:pic>
      <xdr:nvPicPr>
        <xdr:cNvPr id="18" name="Grafik 17"/>
        <xdr:cNvPicPr>
          <a:picLocks noChangeAspect="1"/>
        </xdr:cNvPicPr>
      </xdr:nvPicPr>
      <xdr:blipFill>
        <a:blip xmlns:r="http://schemas.openxmlformats.org/officeDocument/2006/relationships" r:embed="rId1"/>
        <a:stretch>
          <a:fillRect/>
        </a:stretch>
      </xdr:blipFill>
      <xdr:spPr>
        <a:xfrm>
          <a:off x="894700" y="104775"/>
          <a:ext cx="5782325" cy="1342274"/>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0</xdr:col>
          <xdr:colOff>0</xdr:colOff>
          <xdr:row>17</xdr:row>
          <xdr:rowOff>171450</xdr:rowOff>
        </xdr:from>
        <xdr:to>
          <xdr:col>2</xdr:col>
          <xdr:colOff>657225</xdr:colOff>
          <xdr:row>19</xdr:row>
          <xdr:rowOff>9525</xdr:rowOff>
        </xdr:to>
        <xdr:sp macro="" textlink="">
          <xdr:nvSpPr>
            <xdr:cNvPr id="1037" name="Drop Down 13" hidden="1">
              <a:extLst>
                <a:ext uri="{63B3BB69-23CF-44E3-9099-C40C66FF867C}">
                  <a14:compatExt spid="_x0000_s103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20</xdr:row>
          <xdr:rowOff>161925</xdr:rowOff>
        </xdr:from>
        <xdr:to>
          <xdr:col>2</xdr:col>
          <xdr:colOff>666750</xdr:colOff>
          <xdr:row>22</xdr:row>
          <xdr:rowOff>9525</xdr:rowOff>
        </xdr:to>
        <xdr:sp macro="" textlink="">
          <xdr:nvSpPr>
            <xdr:cNvPr id="1038" name="Drop Down 14" hidden="1">
              <a:extLst>
                <a:ext uri="{63B3BB69-23CF-44E3-9099-C40C66FF867C}">
                  <a14:compatExt spid="_x0000_s103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23</xdr:row>
          <xdr:rowOff>161925</xdr:rowOff>
        </xdr:from>
        <xdr:to>
          <xdr:col>2</xdr:col>
          <xdr:colOff>685800</xdr:colOff>
          <xdr:row>24</xdr:row>
          <xdr:rowOff>190500</xdr:rowOff>
        </xdr:to>
        <xdr:sp macro="" textlink="">
          <xdr:nvSpPr>
            <xdr:cNvPr id="1039" name="Drop Down 15" hidden="1">
              <a:extLst>
                <a:ext uri="{63B3BB69-23CF-44E3-9099-C40C66FF867C}">
                  <a14:compatExt spid="_x0000_s103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20</xdr:row>
          <xdr:rowOff>47625</xdr:rowOff>
        </xdr:from>
        <xdr:to>
          <xdr:col>9</xdr:col>
          <xdr:colOff>76200</xdr:colOff>
          <xdr:row>23</xdr:row>
          <xdr:rowOff>57150</xdr:rowOff>
        </xdr:to>
        <xdr:sp macro="" textlink="">
          <xdr:nvSpPr>
            <xdr:cNvPr id="1040" name="Group Box 16" hidden="1">
              <a:extLst>
                <a:ext uri="{63B3BB69-23CF-44E3-9099-C40C66FF867C}">
                  <a14:compatExt spid="_x0000_s104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23</xdr:row>
          <xdr:rowOff>57150</xdr:rowOff>
        </xdr:from>
        <xdr:to>
          <xdr:col>9</xdr:col>
          <xdr:colOff>76200</xdr:colOff>
          <xdr:row>26</xdr:row>
          <xdr:rowOff>9525</xdr:rowOff>
        </xdr:to>
        <xdr:sp macro="" textlink="">
          <xdr:nvSpPr>
            <xdr:cNvPr id="1041" name="Group Box 17" hidden="1">
              <a:extLst>
                <a:ext uri="{63B3BB69-23CF-44E3-9099-C40C66FF867C}">
                  <a14:compatExt spid="_x0000_s104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15</xdr:row>
          <xdr:rowOff>504825</xdr:rowOff>
        </xdr:from>
        <xdr:to>
          <xdr:col>3</xdr:col>
          <xdr:colOff>123825</xdr:colOff>
          <xdr:row>16</xdr:row>
          <xdr:rowOff>19050</xdr:rowOff>
        </xdr:to>
        <xdr:sp macro="" textlink="">
          <xdr:nvSpPr>
            <xdr:cNvPr id="1042" name="Drop Down 18" hidden="1">
              <a:extLst>
                <a:ext uri="{63B3BB69-23CF-44E3-9099-C40C66FF867C}">
                  <a14:compatExt spid="_x0000_s104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333375</xdr:colOff>
          <xdr:row>15</xdr:row>
          <xdr:rowOff>504825</xdr:rowOff>
        </xdr:from>
        <xdr:to>
          <xdr:col>2</xdr:col>
          <xdr:colOff>57150</xdr:colOff>
          <xdr:row>16</xdr:row>
          <xdr:rowOff>19050</xdr:rowOff>
        </xdr:to>
        <xdr:sp macro="" textlink="">
          <xdr:nvSpPr>
            <xdr:cNvPr id="1043" name="Drop Down 19" hidden="1">
              <a:extLst>
                <a:ext uri="{63B3BB69-23CF-44E3-9099-C40C66FF867C}">
                  <a14:compatExt spid="_x0000_s104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15</xdr:row>
          <xdr:rowOff>504825</xdr:rowOff>
        </xdr:from>
        <xdr:to>
          <xdr:col>4</xdr:col>
          <xdr:colOff>257175</xdr:colOff>
          <xdr:row>16</xdr:row>
          <xdr:rowOff>9525</xdr:rowOff>
        </xdr:to>
        <xdr:sp macro="" textlink="">
          <xdr:nvSpPr>
            <xdr:cNvPr id="1044" name="Drop Down 20" hidden="1">
              <a:extLst>
                <a:ext uri="{63B3BB69-23CF-44E3-9099-C40C66FF867C}">
                  <a14:compatExt spid="_x0000_s104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180975</xdr:colOff>
          <xdr:row>29</xdr:row>
          <xdr:rowOff>0</xdr:rowOff>
        </xdr:from>
        <xdr:to>
          <xdr:col>5</xdr:col>
          <xdr:colOff>190500</xdr:colOff>
          <xdr:row>30</xdr:row>
          <xdr:rowOff>9525</xdr:rowOff>
        </xdr:to>
        <xdr:sp macro="" textlink="">
          <xdr:nvSpPr>
            <xdr:cNvPr id="1045" name="Drop Down 21" hidden="1">
              <a:extLst>
                <a:ext uri="{63B3BB69-23CF-44E3-9099-C40C66FF867C}">
                  <a14:compatExt spid="_x0000_s104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0</xdr:col>
      <xdr:colOff>57150</xdr:colOff>
      <xdr:row>37</xdr:row>
      <xdr:rowOff>177661</xdr:rowOff>
    </xdr:from>
    <xdr:to>
      <xdr:col>8</xdr:col>
      <xdr:colOff>695326</xdr:colOff>
      <xdr:row>46</xdr:row>
      <xdr:rowOff>142875</xdr:rowOff>
    </xdr:to>
    <xdr:sp macro="" textlink="">
      <xdr:nvSpPr>
        <xdr:cNvPr id="31" name="Textfeld 30"/>
        <xdr:cNvSpPr txBox="1"/>
      </xdr:nvSpPr>
      <xdr:spPr>
        <a:xfrm>
          <a:off x="57150" y="7778611"/>
          <a:ext cx="6810376" cy="167971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b="0" i="0" u="none" strike="noStrike">
              <a:solidFill>
                <a:schemeClr val="dk1"/>
              </a:solidFill>
              <a:effectLst/>
              <a:latin typeface="+mn-lt"/>
              <a:ea typeface="+mn-ea"/>
              <a:cs typeface="+mn-cs"/>
            </a:rPr>
            <a:t>Erklärung: Ich habe die Nutzungsbedingungen verstanden und verpflichte mich, sie einzuhalten und jede Person, die die Software installieren wird, auf die Nutzungsbedingungen hinzuweisen und die</a:t>
          </a:r>
          <a:r>
            <a:rPr lang="de-DE" sz="1100" b="0" i="0" u="none" strike="noStrike" baseline="0">
              <a:solidFill>
                <a:schemeClr val="dk1"/>
              </a:solidFill>
              <a:effectLst/>
              <a:latin typeface="+mn-lt"/>
              <a:ea typeface="+mn-ea"/>
              <a:cs typeface="+mn-cs"/>
            </a:rPr>
            <a:t> Einhaltung durch die anderen zu gewährleisten</a:t>
          </a:r>
          <a:r>
            <a:rPr lang="de-DE" sz="1100" b="0" i="0" u="none" strike="noStrike">
              <a:solidFill>
                <a:schemeClr val="dk1"/>
              </a:solidFill>
              <a:effectLst/>
              <a:latin typeface="+mn-lt"/>
              <a:ea typeface="+mn-ea"/>
              <a:cs typeface="+mn-cs"/>
            </a:rPr>
            <a:t>.</a:t>
          </a:r>
          <a:br>
            <a:rPr lang="de-DE" sz="1100" b="0" i="0" u="none" strike="noStrike">
              <a:solidFill>
                <a:schemeClr val="dk1"/>
              </a:solidFill>
              <a:effectLst/>
              <a:latin typeface="+mn-lt"/>
              <a:ea typeface="+mn-ea"/>
              <a:cs typeface="+mn-cs"/>
            </a:rPr>
          </a:br>
          <a:r>
            <a:rPr lang="de-DE" sz="1100" b="0" i="0" u="none" strike="noStrike">
              <a:solidFill>
                <a:schemeClr val="dk1"/>
              </a:solidFill>
              <a:effectLst/>
              <a:latin typeface="+mn-lt"/>
              <a:ea typeface="+mn-ea"/>
              <a:cs typeface="+mn-cs"/>
            </a:rPr>
            <a:t>Ich verpflichte mich außerdem, Dokumentation darüber zu führen, wieviele Lizenzen wann erworben wurden, wieviele Personen diese nutzen und wie und wieviele Produkte installiert wurden. Die Unterlagen werde ich nach Beendigung</a:t>
          </a:r>
          <a:r>
            <a:rPr lang="de-DE" sz="1100" b="0" i="0" u="none" strike="noStrike" baseline="0">
              <a:solidFill>
                <a:schemeClr val="dk1"/>
              </a:solidFill>
              <a:effectLst/>
              <a:latin typeface="+mn-lt"/>
              <a:ea typeface="+mn-ea"/>
              <a:cs typeface="+mn-cs"/>
            </a:rPr>
            <a:t> des Vertrags noch 2 Jahre lang aufbewahren bzw. nach meinem Ausscheiden von der Universität, diese Unterlagen dem Rechenzentrum zur Verfügung zu stellen. Ich verpflichte mich, innerhalb von 14 Tagen nach Aufforderung eine Aufstellung über die gesamte Software, die verwendet wird bzw. installiert ist, dem Rechenzentrum der Universität Freiburg vorzulegen. </a:t>
          </a:r>
          <a:r>
            <a:rPr lang="de-DE" sz="1050" b="0" i="0" u="none" strike="noStrike">
              <a:solidFill>
                <a:schemeClr val="dk1"/>
              </a:solidFill>
              <a:effectLst/>
              <a:latin typeface="+mn-lt"/>
              <a:ea typeface="+mn-ea"/>
              <a:cs typeface="+mn-cs"/>
            </a:rPr>
            <a:t/>
          </a:r>
          <a:br>
            <a:rPr lang="de-DE" sz="1050" b="0" i="0" u="none" strike="noStrike">
              <a:solidFill>
                <a:schemeClr val="dk1"/>
              </a:solidFill>
              <a:effectLst/>
              <a:latin typeface="+mn-lt"/>
              <a:ea typeface="+mn-ea"/>
              <a:cs typeface="+mn-cs"/>
            </a:rPr>
          </a:br>
          <a:endParaRPr lang="de-DE" sz="1050"/>
        </a:p>
      </xdr:txBody>
    </xdr:sp>
    <xdr:clientData/>
  </xdr:twoCellAnchor>
  <xdr:twoCellAnchor>
    <xdr:from>
      <xdr:col>0</xdr:col>
      <xdr:colOff>54429</xdr:colOff>
      <xdr:row>33</xdr:row>
      <xdr:rowOff>190499</xdr:rowOff>
    </xdr:from>
    <xdr:to>
      <xdr:col>8</xdr:col>
      <xdr:colOff>714375</xdr:colOff>
      <xdr:row>37</xdr:row>
      <xdr:rowOff>57978</xdr:rowOff>
    </xdr:to>
    <xdr:sp macro="" textlink="">
      <xdr:nvSpPr>
        <xdr:cNvPr id="32" name="Textfeld 31">
          <a:hlinkClick xmlns:r="http://schemas.openxmlformats.org/officeDocument/2006/relationships" r:id="rId2"/>
        </xdr:cNvPr>
        <xdr:cNvSpPr txBox="1"/>
      </xdr:nvSpPr>
      <xdr:spPr>
        <a:xfrm>
          <a:off x="54429" y="7029449"/>
          <a:ext cx="6832146" cy="62947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b="0" i="0">
              <a:solidFill>
                <a:schemeClr val="dk1"/>
              </a:solidFill>
              <a:effectLst/>
              <a:latin typeface="+mn-lt"/>
              <a:ea typeface="+mn-ea"/>
              <a:cs typeface="+mn-cs"/>
            </a:rPr>
            <a:t>Es gelten die Nutzungsbedingungen des "Adobe Enterprise Term License Agreement Bundesland Rahmenvertrag für Einzelplatzlizenzierung". Lesen Sie die</a:t>
          </a:r>
          <a:r>
            <a:rPr lang="de-DE" sz="1100" b="0" i="0" baseline="0">
              <a:solidFill>
                <a:schemeClr val="dk1"/>
              </a:solidFill>
              <a:effectLst/>
              <a:latin typeface="+mn-lt"/>
              <a:ea typeface="+mn-ea"/>
              <a:cs typeface="+mn-cs"/>
            </a:rPr>
            <a:t> </a:t>
          </a:r>
          <a:r>
            <a:rPr lang="de-DE" sz="1100" b="0" i="0" u="sng" baseline="0">
              <a:solidFill>
                <a:schemeClr val="dk1"/>
              </a:solidFill>
              <a:effectLst/>
              <a:latin typeface="+mn-lt"/>
              <a:ea typeface="+mn-ea"/>
              <a:cs typeface="+mn-cs"/>
            </a:rPr>
            <a:t>Adobe ETLA Desktop </a:t>
          </a:r>
          <a:r>
            <a:rPr lang="de-DE" sz="1100" b="0" i="0" u="sng">
              <a:solidFill>
                <a:schemeClr val="dk1"/>
              </a:solidFill>
              <a:effectLst/>
              <a:latin typeface="+mn-lt"/>
              <a:ea typeface="+mn-ea"/>
              <a:cs typeface="+mn-cs"/>
            </a:rPr>
            <a:t>Nutzungsbedingungen.</a:t>
          </a:r>
          <a:endParaRPr lang="de-DE" sz="1050">
            <a:effectLst/>
          </a:endParaRPr>
        </a:p>
        <a:p>
          <a:r>
            <a:rPr lang="de-DE" sz="1100" b="0" i="0" u="sng">
              <a:solidFill>
                <a:schemeClr val="dk1"/>
              </a:solidFill>
              <a:effectLst/>
              <a:latin typeface="+mn-lt"/>
              <a:ea typeface="+mn-ea"/>
              <a:cs typeface="+mn-cs"/>
            </a:rPr>
            <a:t>Ich habe diese gelesen und erkläre mich damit einverstanden.</a:t>
          </a:r>
          <a:r>
            <a:rPr lang="de-DE" sz="1100">
              <a:solidFill>
                <a:schemeClr val="dk1"/>
              </a:solidFill>
              <a:effectLst/>
              <a:latin typeface="+mn-lt"/>
              <a:ea typeface="+mn-ea"/>
              <a:cs typeface="+mn-cs"/>
            </a:rPr>
            <a:t> </a:t>
          </a:r>
          <a:r>
            <a:rPr lang="de-DE" sz="1100" b="0" i="0">
              <a:solidFill>
                <a:schemeClr val="dk1"/>
              </a:solidFill>
              <a:effectLst/>
              <a:latin typeface="+mn-lt"/>
              <a:ea typeface="+mn-ea"/>
              <a:cs typeface="+mn-cs"/>
            </a:rPr>
            <a:t> </a:t>
          </a:r>
          <a:r>
            <a:rPr lang="de-DE" sz="1100">
              <a:solidFill>
                <a:schemeClr val="dk1"/>
              </a:solidFill>
              <a:effectLst/>
              <a:latin typeface="+mn-lt"/>
              <a:ea typeface="+mn-ea"/>
              <a:cs typeface="+mn-cs"/>
            </a:rPr>
            <a:t> </a:t>
          </a:r>
          <a:endParaRPr lang="de-DE" sz="1050">
            <a:effectLst/>
          </a:endParaRPr>
        </a:p>
        <a:p>
          <a:r>
            <a:rPr lang="de-DE" sz="1050" b="0" i="0" u="none" strike="noStrike">
              <a:solidFill>
                <a:schemeClr val="dk1"/>
              </a:solidFill>
              <a:effectLst/>
              <a:latin typeface="+mn-lt"/>
              <a:ea typeface="+mn-ea"/>
              <a:cs typeface="+mn-cs"/>
            </a:rPr>
            <a:t> </a:t>
          </a:r>
          <a:r>
            <a:rPr lang="de-DE" sz="1050"/>
            <a:t> </a:t>
          </a:r>
        </a:p>
      </xdr:txBody>
    </xdr:sp>
    <xdr:clientData/>
  </xdr:twoCellAnchor>
  <xdr:twoCellAnchor>
    <xdr:from>
      <xdr:col>5</xdr:col>
      <xdr:colOff>499382</xdr:colOff>
      <xdr:row>9</xdr:row>
      <xdr:rowOff>20412</xdr:rowOff>
    </xdr:from>
    <xdr:to>
      <xdr:col>8</xdr:col>
      <xdr:colOff>523875</xdr:colOff>
      <xdr:row>14</xdr:row>
      <xdr:rowOff>428625</xdr:rowOff>
    </xdr:to>
    <xdr:sp macro="" textlink="">
      <xdr:nvSpPr>
        <xdr:cNvPr id="33" name="Textfeld 32"/>
        <xdr:cNvSpPr txBox="1"/>
      </xdr:nvSpPr>
      <xdr:spPr>
        <a:xfrm>
          <a:off x="4414157" y="1734912"/>
          <a:ext cx="2281918" cy="136071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a:solidFill>
                <a:schemeClr val="dk1"/>
              </a:solidFill>
              <a:effectLst/>
              <a:latin typeface="+mn-lt"/>
              <a:ea typeface="+mn-ea"/>
              <a:cs typeface="+mn-cs"/>
            </a:rPr>
            <a:t>Albert-Ludwigs-Universität</a:t>
          </a:r>
          <a:r>
            <a:rPr lang="de-DE" sz="1100" baseline="0">
              <a:solidFill>
                <a:schemeClr val="dk1"/>
              </a:solidFill>
              <a:effectLst/>
              <a:latin typeface="+mn-lt"/>
              <a:ea typeface="+mn-ea"/>
              <a:cs typeface="+mn-cs"/>
            </a:rPr>
            <a:t> </a:t>
          </a:r>
          <a:r>
            <a:rPr lang="de-DE" sz="1100">
              <a:solidFill>
                <a:schemeClr val="dk1"/>
              </a:solidFill>
              <a:effectLst/>
              <a:latin typeface="+mn-lt"/>
              <a:ea typeface="+mn-ea"/>
              <a:cs typeface="+mn-cs"/>
            </a:rPr>
            <a:t>Freiburg</a:t>
          </a:r>
        </a:p>
        <a:p>
          <a:r>
            <a:rPr lang="de-DE" sz="1100">
              <a:solidFill>
                <a:schemeClr val="dk1"/>
              </a:solidFill>
              <a:effectLst/>
              <a:latin typeface="+mn-lt"/>
              <a:ea typeface="+mn-ea"/>
              <a:cs typeface="+mn-cs"/>
            </a:rPr>
            <a:t>Universitätsrechenzentrum</a:t>
          </a:r>
        </a:p>
        <a:p>
          <a:r>
            <a:rPr lang="de-DE" sz="1100">
              <a:solidFill>
                <a:schemeClr val="dk1"/>
              </a:solidFill>
              <a:effectLst/>
              <a:latin typeface="+mn-lt"/>
              <a:ea typeface="+mn-ea"/>
              <a:cs typeface="+mn-cs"/>
            </a:rPr>
            <a:t>Hermann-Herder-Straße 10</a:t>
          </a:r>
        </a:p>
        <a:p>
          <a:r>
            <a:rPr lang="de-DE" sz="1100">
              <a:solidFill>
                <a:schemeClr val="dk1"/>
              </a:solidFill>
              <a:effectLst/>
              <a:latin typeface="+mn-lt"/>
              <a:ea typeface="+mn-ea"/>
              <a:cs typeface="+mn-cs"/>
            </a:rPr>
            <a:t>79104 Freiburg</a:t>
          </a:r>
          <a:r>
            <a:rPr lang="de-DE" sz="1100" baseline="0">
              <a:solidFill>
                <a:schemeClr val="dk1"/>
              </a:solidFill>
              <a:effectLst/>
              <a:latin typeface="+mn-lt"/>
              <a:ea typeface="+mn-ea"/>
              <a:cs typeface="+mn-cs"/>
            </a:rPr>
            <a:t> i. Br.</a:t>
          </a:r>
          <a:r>
            <a:rPr lang="de-DE" sz="1100">
              <a:solidFill>
                <a:schemeClr val="dk1"/>
              </a:solidFill>
              <a:effectLst/>
              <a:latin typeface="+mn-lt"/>
              <a:ea typeface="+mn-ea"/>
              <a:cs typeface="+mn-cs"/>
            </a:rPr>
            <a:t> </a:t>
          </a:r>
        </a:p>
        <a:p>
          <a:r>
            <a:rPr lang="de-DE" sz="1100">
              <a:solidFill>
                <a:schemeClr val="dk1"/>
              </a:solidFill>
              <a:effectLst/>
              <a:latin typeface="+mn-lt"/>
              <a:ea typeface="+mn-ea"/>
              <a:cs typeface="+mn-cs"/>
            </a:rPr>
            <a:t> </a:t>
          </a:r>
        </a:p>
        <a:p>
          <a:r>
            <a:rPr lang="de-DE" sz="1100">
              <a:solidFill>
                <a:schemeClr val="dk1"/>
              </a:solidFill>
              <a:effectLst/>
              <a:latin typeface="+mn-lt"/>
              <a:ea typeface="+mn-ea"/>
              <a:cs typeface="+mn-cs"/>
            </a:rPr>
            <a:t>Fax 0761/203-4643 </a:t>
          </a:r>
          <a:endParaRPr lang="de-DE" sz="1100" b="0">
            <a:solidFill>
              <a:schemeClr val="dk1"/>
            </a:solidFill>
            <a:effectLst/>
            <a:latin typeface="+mn-lt"/>
            <a:ea typeface="+mn-ea"/>
            <a:cs typeface="+mn-cs"/>
          </a:endParaRPr>
        </a:p>
        <a:p>
          <a:r>
            <a:rPr lang="de-DE" sz="1100" u="none" strike="noStrike">
              <a:solidFill>
                <a:schemeClr val="dk1"/>
              </a:solidFill>
              <a:effectLst/>
              <a:latin typeface="+mn-lt"/>
              <a:ea typeface="+mn-ea"/>
              <a:cs typeface="+mn-cs"/>
              <a:hlinkClick xmlns:r="http://schemas.openxmlformats.org/officeDocument/2006/relationships" r:id=""/>
            </a:rPr>
            <a:t>lizenzen@rz.uni-freiburg.de</a:t>
          </a:r>
          <a:endParaRPr lang="de-DE" sz="1100">
            <a:solidFill>
              <a:schemeClr val="dk1"/>
            </a:solidFill>
            <a:effectLst/>
            <a:latin typeface="+mn-lt"/>
            <a:ea typeface="+mn-ea"/>
            <a:cs typeface="+mn-cs"/>
          </a:endParaRPr>
        </a:p>
      </xdr:txBody>
    </xdr:sp>
    <xdr:clientData/>
  </xdr:twoCellAnchor>
  <mc:AlternateContent xmlns:mc="http://schemas.openxmlformats.org/markup-compatibility/2006">
    <mc:Choice xmlns:a14="http://schemas.microsoft.com/office/drawing/2010/main" Requires="a14">
      <xdr:twoCellAnchor editAs="oneCell">
        <xdr:from>
          <xdr:col>7</xdr:col>
          <xdr:colOff>133350</xdr:colOff>
          <xdr:row>36</xdr:row>
          <xdr:rowOff>0</xdr:rowOff>
        </xdr:from>
        <xdr:to>
          <xdr:col>8</xdr:col>
          <xdr:colOff>695325</xdr:colOff>
          <xdr:row>37</xdr:row>
          <xdr:rowOff>76200</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JA, ich bin einverstanden.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438150</xdr:colOff>
          <xdr:row>35</xdr:row>
          <xdr:rowOff>161925</xdr:rowOff>
        </xdr:from>
        <xdr:to>
          <xdr:col>7</xdr:col>
          <xdr:colOff>247650</xdr:colOff>
          <xdr:row>37</xdr:row>
          <xdr:rowOff>114300</xdr:rowOff>
        </xdr:to>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NEIN. </a:t>
              </a:r>
            </a:p>
          </xdr:txBody>
        </xdr:sp>
        <xdr:clientData/>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13" Type="http://schemas.openxmlformats.org/officeDocument/2006/relationships/ctrlProp" Target="../ctrlProps/ctrlProp8.xml"/><Relationship Id="rId3" Type="http://schemas.openxmlformats.org/officeDocument/2006/relationships/printerSettings" Target="../printerSettings/printerSettings3.bin"/><Relationship Id="rId7" Type="http://schemas.openxmlformats.org/officeDocument/2006/relationships/ctrlProp" Target="../ctrlProps/ctrlProp2.xml"/><Relationship Id="rId12" Type="http://schemas.openxmlformats.org/officeDocument/2006/relationships/ctrlProp" Target="../ctrlProps/ctrlProp7.xml"/><Relationship Id="rId2" Type="http://schemas.openxmlformats.org/officeDocument/2006/relationships/printerSettings" Target="../printerSettings/printerSettings2.bin"/><Relationship Id="rId16" Type="http://schemas.openxmlformats.org/officeDocument/2006/relationships/ctrlProp" Target="../ctrlProps/ctrlProp11.xml"/><Relationship Id="rId1" Type="http://schemas.openxmlformats.org/officeDocument/2006/relationships/printerSettings" Target="../printerSettings/printerSettings1.bin"/><Relationship Id="rId6" Type="http://schemas.openxmlformats.org/officeDocument/2006/relationships/ctrlProp" Target="../ctrlProps/ctrlProp1.xml"/><Relationship Id="rId11" Type="http://schemas.openxmlformats.org/officeDocument/2006/relationships/ctrlProp" Target="../ctrlProps/ctrlProp6.xml"/><Relationship Id="rId5" Type="http://schemas.openxmlformats.org/officeDocument/2006/relationships/vmlDrawing" Target="../drawings/vmlDrawing1.vml"/><Relationship Id="rId15" Type="http://schemas.openxmlformats.org/officeDocument/2006/relationships/ctrlProp" Target="../ctrlProps/ctrlProp10.xml"/><Relationship Id="rId10" Type="http://schemas.openxmlformats.org/officeDocument/2006/relationships/ctrlProp" Target="../ctrlProps/ctrlProp5.xml"/><Relationship Id="rId4" Type="http://schemas.openxmlformats.org/officeDocument/2006/relationships/drawing" Target="../drawings/drawing1.xml"/><Relationship Id="rId9" Type="http://schemas.openxmlformats.org/officeDocument/2006/relationships/ctrlProp" Target="../ctrlProps/ctrlProp4.xml"/><Relationship Id="rId14" Type="http://schemas.openxmlformats.org/officeDocument/2006/relationships/ctrlProp" Target="../ctrlProps/ctrlProp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6:H51"/>
  <sheetViews>
    <sheetView showGridLines="0" tabSelected="1" showRuler="0" view="pageLayout" zoomScaleNormal="100" zoomScaleSheetLayoutView="100" workbookViewId="0">
      <selection activeCell="B49" sqref="B49"/>
    </sheetView>
  </sheetViews>
  <sheetFormatPr baseColWidth="10" defaultRowHeight="15" x14ac:dyDescent="0.25"/>
  <cols>
    <col min="4" max="4" width="9" customWidth="1"/>
    <col min="5" max="5" width="11.28515625" customWidth="1"/>
    <col min="6" max="6" width="8.7109375" customWidth="1"/>
    <col min="7" max="8" width="11.42578125" customWidth="1"/>
  </cols>
  <sheetData>
    <row r="6" spans="1:5" ht="30" customHeight="1" x14ac:dyDescent="0.25"/>
    <row r="8" spans="1:5" x14ac:dyDescent="0.25">
      <c r="A8" s="12" t="s">
        <v>66</v>
      </c>
      <c r="B8" s="12"/>
      <c r="C8" s="13"/>
      <c r="D8" s="14"/>
      <c r="E8" s="15"/>
    </row>
    <row r="9" spans="1:5" x14ac:dyDescent="0.25">
      <c r="A9" s="16" t="s">
        <v>67</v>
      </c>
      <c r="B9" s="17"/>
      <c r="C9" s="18"/>
      <c r="D9" s="19"/>
      <c r="E9" s="15"/>
    </row>
    <row r="10" spans="1:5" x14ac:dyDescent="0.25">
      <c r="A10" s="16" t="s">
        <v>68</v>
      </c>
      <c r="B10" s="17"/>
      <c r="C10" s="18"/>
      <c r="D10" s="19"/>
      <c r="E10" s="15"/>
    </row>
    <row r="11" spans="1:5" x14ac:dyDescent="0.25">
      <c r="A11" s="16" t="s">
        <v>69</v>
      </c>
      <c r="B11" s="17"/>
      <c r="C11" s="18"/>
      <c r="D11" s="19"/>
      <c r="E11" s="15"/>
    </row>
    <row r="12" spans="1:5" x14ac:dyDescent="0.25">
      <c r="A12" s="16" t="s">
        <v>70</v>
      </c>
      <c r="B12" s="17"/>
      <c r="C12" s="18"/>
      <c r="D12" s="19"/>
      <c r="E12" s="15"/>
    </row>
    <row r="13" spans="1:5" x14ac:dyDescent="0.25">
      <c r="A13" s="16" t="s">
        <v>71</v>
      </c>
      <c r="B13" s="20"/>
      <c r="C13" s="18"/>
      <c r="D13" s="19"/>
      <c r="E13" s="15"/>
    </row>
    <row r="14" spans="1:5" x14ac:dyDescent="0.25">
      <c r="A14" s="16" t="s">
        <v>72</v>
      </c>
      <c r="B14" s="17"/>
      <c r="C14" s="18"/>
      <c r="D14" s="19"/>
      <c r="E14" s="15"/>
    </row>
    <row r="15" spans="1:5" ht="17.25" customHeight="1" x14ac:dyDescent="0.25">
      <c r="A15" s="16" t="s">
        <v>73</v>
      </c>
      <c r="B15" s="17"/>
      <c r="C15" s="18"/>
      <c r="D15" s="19"/>
      <c r="E15" s="15"/>
    </row>
    <row r="16" spans="1:5" ht="54" customHeight="1" x14ac:dyDescent="0.25">
      <c r="A16" t="s">
        <v>0</v>
      </c>
      <c r="E16" s="1" t="s">
        <v>1</v>
      </c>
    </row>
    <row r="18" spans="1:8" x14ac:dyDescent="0.25">
      <c r="F18" s="2" t="s">
        <v>2</v>
      </c>
    </row>
    <row r="19" spans="1:8" x14ac:dyDescent="0.25">
      <c r="D19" t="str">
        <f>INDEX(Tabelle2!C4:C21,Tabelle2!A31)</f>
        <v>65261349MA</v>
      </c>
      <c r="F19">
        <v>0</v>
      </c>
      <c r="G19" s="6">
        <f>INDEX(Tabelle2!D4:D21,Tabelle2!A31)*F19</f>
        <v>0</v>
      </c>
      <c r="H19" t="s">
        <v>3</v>
      </c>
    </row>
    <row r="22" spans="1:8" x14ac:dyDescent="0.25">
      <c r="D22" s="3" t="str">
        <f>INDEX(Tabelle2!C4:C21,Tabelle2!A30)</f>
        <v>-</v>
      </c>
      <c r="F22">
        <v>0</v>
      </c>
      <c r="G22" s="6">
        <f>INDEX(Tabelle2!D4:D21,Tabelle2!A30)*F22</f>
        <v>0</v>
      </c>
      <c r="H22" t="s">
        <v>3</v>
      </c>
    </row>
    <row r="25" spans="1:8" ht="15.75" customHeight="1" x14ac:dyDescent="0.25">
      <c r="D25" s="11" t="str">
        <f>INDEX(Tabelle2!C4:C21,Tabelle2!A29)</f>
        <v>-</v>
      </c>
      <c r="F25">
        <v>0</v>
      </c>
      <c r="G25" s="6">
        <f>INDEX(Tabelle2!D4:D21,Tabelle2!A29)*F25</f>
        <v>0</v>
      </c>
      <c r="H25" t="s">
        <v>3</v>
      </c>
    </row>
    <row r="28" spans="1:8" ht="15.75" thickBot="1" x14ac:dyDescent="0.3">
      <c r="A28" s="21"/>
      <c r="B28" s="21"/>
      <c r="C28" s="21"/>
      <c r="D28" s="21" t="s">
        <v>75</v>
      </c>
      <c r="E28" s="21"/>
      <c r="F28" s="21"/>
      <c r="G28" s="22">
        <f>SUM(G19,G22,G25)</f>
        <v>0</v>
      </c>
      <c r="H28" s="21" t="s">
        <v>3</v>
      </c>
    </row>
    <row r="29" spans="1:8" ht="15.75" thickTop="1" x14ac:dyDescent="0.25"/>
    <row r="30" spans="1:8" x14ac:dyDescent="0.25">
      <c r="A30" s="23" t="s">
        <v>4</v>
      </c>
      <c r="B30" s="23"/>
      <c r="C30" s="23"/>
      <c r="D30" s="23"/>
      <c r="E30" s="23"/>
      <c r="F30" s="23"/>
      <c r="G30" s="24">
        <f>G28*INDEX(Tabelle2!H3:H14,Tabelle2!G1)</f>
        <v>0</v>
      </c>
      <c r="H30" s="23" t="s">
        <v>3</v>
      </c>
    </row>
    <row r="31" spans="1:8" ht="15.75" thickBot="1" x14ac:dyDescent="0.3">
      <c r="A31" s="25"/>
      <c r="B31" s="25"/>
      <c r="C31" s="25"/>
      <c r="D31" s="25"/>
      <c r="E31" s="25"/>
      <c r="F31" s="25"/>
      <c r="G31" s="26">
        <f>G30*1.19</f>
        <v>0</v>
      </c>
      <c r="H31" s="27" t="s">
        <v>65</v>
      </c>
    </row>
    <row r="32" spans="1:8" ht="15.75" thickTop="1" x14ac:dyDescent="0.25">
      <c r="A32" t="s">
        <v>64</v>
      </c>
      <c r="G32" s="4">
        <f>G30+G28*Tabelle2!M3</f>
        <v>0</v>
      </c>
      <c r="H32" t="s">
        <v>3</v>
      </c>
    </row>
    <row r="33" spans="7:8" x14ac:dyDescent="0.25">
      <c r="G33" s="9">
        <f>G32*1.19</f>
        <v>0</v>
      </c>
      <c r="H33" s="10" t="s">
        <v>65</v>
      </c>
    </row>
    <row r="49" spans="1:5" x14ac:dyDescent="0.25">
      <c r="A49" t="s">
        <v>5</v>
      </c>
    </row>
    <row r="50" spans="1:5" x14ac:dyDescent="0.25">
      <c r="E50" t="s">
        <v>6</v>
      </c>
    </row>
    <row r="51" spans="1:5" x14ac:dyDescent="0.25">
      <c r="E51" s="5" t="s">
        <v>74</v>
      </c>
    </row>
  </sheetData>
  <sheetProtection algorithmName="SHA-512" hashValue="nfzTDdQqSfLJnTpRc0HueVTHmxQor6NGIsXMvaGFyjPbuPNd9WXRY8QrCq/xPyg/R9O5XlLom47yVtGgkh4BlQ==" saltValue="7x8J0OYSPxXt4SA33N2Hsw==" spinCount="100000" sheet="1"/>
  <protectedRanges>
    <protectedRange sqref="E19:F25" name="Bereich2"/>
    <protectedRange sqref="C8:D15 E8 F19:F25" name="Bereich1_1"/>
  </protectedRanges>
  <customSheetViews>
    <customSheetView guid="{7EE4C50D-92FA-4862-9C23-C3B6B12877A3}" showPageBreaks="1" showGridLines="0" showRowCol="0" showRuler="0" topLeftCell="A16">
      <selection activeCell="I1" sqref="A1:I52"/>
      <pageMargins left="0.25" right="0.25" top="0.28125" bottom="0.28125" header="0.3" footer="0.3"/>
      <pageSetup paperSize="9" orientation="portrait" r:id="rId1"/>
    </customSheetView>
    <customSheetView guid="{78220BE2-5C1E-4F2D-B288-F04B98A1D658}" showPageBreaks="1" showGridLines="0" view="pageBreakPreview">
      <selection activeCell="N7" sqref="N7"/>
      <pageMargins left="0.25" right="0.25" top="0.28125" bottom="0.28125" header="0.3" footer="0.3"/>
      <pageSetup paperSize="9" orientation="portrait" r:id="rId2"/>
    </customSheetView>
  </customSheetViews>
  <pageMargins left="0.25" right="0.25" top="0.28125" bottom="0.28125" header="0.3" footer="0.3"/>
  <pageSetup paperSize="9" orientation="portrait" r:id="rId3"/>
  <drawing r:id="rId4"/>
  <legacyDrawing r:id="rId5"/>
  <mc:AlternateContent xmlns:mc="http://schemas.openxmlformats.org/markup-compatibility/2006">
    <mc:Choice Requires="x14">
      <controls>
        <mc:AlternateContent xmlns:mc="http://schemas.openxmlformats.org/markup-compatibility/2006">
          <mc:Choice Requires="x14">
            <control shapeId="1037" r:id="rId6" name="Drop Down 13">
              <controlPr defaultSize="0" autoLine="0" autoPict="0">
                <anchor moveWithCells="1">
                  <from>
                    <xdr:col>0</xdr:col>
                    <xdr:colOff>0</xdr:colOff>
                    <xdr:row>17</xdr:row>
                    <xdr:rowOff>171450</xdr:rowOff>
                  </from>
                  <to>
                    <xdr:col>2</xdr:col>
                    <xdr:colOff>657225</xdr:colOff>
                    <xdr:row>19</xdr:row>
                    <xdr:rowOff>9525</xdr:rowOff>
                  </to>
                </anchor>
              </controlPr>
            </control>
          </mc:Choice>
        </mc:AlternateContent>
        <mc:AlternateContent xmlns:mc="http://schemas.openxmlformats.org/markup-compatibility/2006">
          <mc:Choice Requires="x14">
            <control shapeId="1038" r:id="rId7" name="Drop Down 14">
              <controlPr defaultSize="0" autoLine="0" autoPict="0">
                <anchor moveWithCells="1">
                  <from>
                    <xdr:col>0</xdr:col>
                    <xdr:colOff>0</xdr:colOff>
                    <xdr:row>20</xdr:row>
                    <xdr:rowOff>161925</xdr:rowOff>
                  </from>
                  <to>
                    <xdr:col>2</xdr:col>
                    <xdr:colOff>666750</xdr:colOff>
                    <xdr:row>22</xdr:row>
                    <xdr:rowOff>9525</xdr:rowOff>
                  </to>
                </anchor>
              </controlPr>
            </control>
          </mc:Choice>
        </mc:AlternateContent>
        <mc:AlternateContent xmlns:mc="http://schemas.openxmlformats.org/markup-compatibility/2006">
          <mc:Choice Requires="x14">
            <control shapeId="1039" r:id="rId8" name="Drop Down 15">
              <controlPr defaultSize="0" autoLine="0" autoPict="0">
                <anchor moveWithCells="1">
                  <from>
                    <xdr:col>0</xdr:col>
                    <xdr:colOff>0</xdr:colOff>
                    <xdr:row>23</xdr:row>
                    <xdr:rowOff>161925</xdr:rowOff>
                  </from>
                  <to>
                    <xdr:col>2</xdr:col>
                    <xdr:colOff>685800</xdr:colOff>
                    <xdr:row>24</xdr:row>
                    <xdr:rowOff>190500</xdr:rowOff>
                  </to>
                </anchor>
              </controlPr>
            </control>
          </mc:Choice>
        </mc:AlternateContent>
        <mc:AlternateContent xmlns:mc="http://schemas.openxmlformats.org/markup-compatibility/2006">
          <mc:Choice Requires="x14">
            <control shapeId="1040" r:id="rId9" name="Group Box 16">
              <controlPr defaultSize="0" autoFill="0" autoPict="0">
                <anchor moveWithCells="1">
                  <from>
                    <xdr:col>0</xdr:col>
                    <xdr:colOff>38100</xdr:colOff>
                    <xdr:row>20</xdr:row>
                    <xdr:rowOff>47625</xdr:rowOff>
                  </from>
                  <to>
                    <xdr:col>9</xdr:col>
                    <xdr:colOff>76200</xdr:colOff>
                    <xdr:row>23</xdr:row>
                    <xdr:rowOff>57150</xdr:rowOff>
                  </to>
                </anchor>
              </controlPr>
            </control>
          </mc:Choice>
        </mc:AlternateContent>
        <mc:AlternateContent xmlns:mc="http://schemas.openxmlformats.org/markup-compatibility/2006">
          <mc:Choice Requires="x14">
            <control shapeId="1041" r:id="rId10" name="Group Box 17">
              <controlPr defaultSize="0" autoFill="0" autoPict="0">
                <anchor moveWithCells="1">
                  <from>
                    <xdr:col>0</xdr:col>
                    <xdr:colOff>47625</xdr:colOff>
                    <xdr:row>23</xdr:row>
                    <xdr:rowOff>57150</xdr:rowOff>
                  </from>
                  <to>
                    <xdr:col>9</xdr:col>
                    <xdr:colOff>76200</xdr:colOff>
                    <xdr:row>26</xdr:row>
                    <xdr:rowOff>9525</xdr:rowOff>
                  </to>
                </anchor>
              </controlPr>
            </control>
          </mc:Choice>
        </mc:AlternateContent>
        <mc:AlternateContent xmlns:mc="http://schemas.openxmlformats.org/markup-compatibility/2006">
          <mc:Choice Requires="x14">
            <control shapeId="1042" r:id="rId11" name="Drop Down 18">
              <controlPr defaultSize="0" autoLine="0" autoPict="0">
                <anchor moveWithCells="1">
                  <from>
                    <xdr:col>2</xdr:col>
                    <xdr:colOff>76200</xdr:colOff>
                    <xdr:row>15</xdr:row>
                    <xdr:rowOff>504825</xdr:rowOff>
                  </from>
                  <to>
                    <xdr:col>3</xdr:col>
                    <xdr:colOff>123825</xdr:colOff>
                    <xdr:row>16</xdr:row>
                    <xdr:rowOff>19050</xdr:rowOff>
                  </to>
                </anchor>
              </controlPr>
            </control>
          </mc:Choice>
        </mc:AlternateContent>
        <mc:AlternateContent xmlns:mc="http://schemas.openxmlformats.org/markup-compatibility/2006">
          <mc:Choice Requires="x14">
            <control shapeId="1043" r:id="rId12" name="Drop Down 19">
              <controlPr defaultSize="0" autoLine="0" autoPict="0">
                <anchor moveWithCells="1">
                  <from>
                    <xdr:col>1</xdr:col>
                    <xdr:colOff>333375</xdr:colOff>
                    <xdr:row>15</xdr:row>
                    <xdr:rowOff>504825</xdr:rowOff>
                  </from>
                  <to>
                    <xdr:col>2</xdr:col>
                    <xdr:colOff>57150</xdr:colOff>
                    <xdr:row>16</xdr:row>
                    <xdr:rowOff>19050</xdr:rowOff>
                  </to>
                </anchor>
              </controlPr>
            </control>
          </mc:Choice>
        </mc:AlternateContent>
        <mc:AlternateContent xmlns:mc="http://schemas.openxmlformats.org/markup-compatibility/2006">
          <mc:Choice Requires="x14">
            <control shapeId="1044" r:id="rId13" name="Drop Down 20">
              <controlPr defaultSize="0" autoLine="0" autoPict="0">
                <anchor moveWithCells="1">
                  <from>
                    <xdr:col>3</xdr:col>
                    <xdr:colOff>104775</xdr:colOff>
                    <xdr:row>15</xdr:row>
                    <xdr:rowOff>504825</xdr:rowOff>
                  </from>
                  <to>
                    <xdr:col>4</xdr:col>
                    <xdr:colOff>257175</xdr:colOff>
                    <xdr:row>16</xdr:row>
                    <xdr:rowOff>9525</xdr:rowOff>
                  </to>
                </anchor>
              </controlPr>
            </control>
          </mc:Choice>
        </mc:AlternateContent>
        <mc:AlternateContent xmlns:mc="http://schemas.openxmlformats.org/markup-compatibility/2006">
          <mc:Choice Requires="x14">
            <control shapeId="1045" r:id="rId14" name="Drop Down 21">
              <controlPr defaultSize="0" autoLine="0" autoPict="0">
                <anchor moveWithCells="1">
                  <from>
                    <xdr:col>4</xdr:col>
                    <xdr:colOff>180975</xdr:colOff>
                    <xdr:row>29</xdr:row>
                    <xdr:rowOff>0</xdr:rowOff>
                  </from>
                  <to>
                    <xdr:col>5</xdr:col>
                    <xdr:colOff>190500</xdr:colOff>
                    <xdr:row>30</xdr:row>
                    <xdr:rowOff>9525</xdr:rowOff>
                  </to>
                </anchor>
              </controlPr>
            </control>
          </mc:Choice>
        </mc:AlternateContent>
        <mc:AlternateContent xmlns:mc="http://schemas.openxmlformats.org/markup-compatibility/2006">
          <mc:Choice Requires="x14">
            <control shapeId="1050" r:id="rId15" name="Check Box 26">
              <controlPr defaultSize="0" autoFill="0" autoLine="0" autoPict="0">
                <anchor moveWithCells="1">
                  <from>
                    <xdr:col>7</xdr:col>
                    <xdr:colOff>133350</xdr:colOff>
                    <xdr:row>36</xdr:row>
                    <xdr:rowOff>0</xdr:rowOff>
                  </from>
                  <to>
                    <xdr:col>8</xdr:col>
                    <xdr:colOff>695325</xdr:colOff>
                    <xdr:row>37</xdr:row>
                    <xdr:rowOff>76200</xdr:rowOff>
                  </to>
                </anchor>
              </controlPr>
            </control>
          </mc:Choice>
        </mc:AlternateContent>
        <mc:AlternateContent xmlns:mc="http://schemas.openxmlformats.org/markup-compatibility/2006">
          <mc:Choice Requires="x14">
            <control shapeId="1051" r:id="rId16" name="Check Box 27">
              <controlPr defaultSize="0" autoFill="0" autoLine="0" autoPict="0">
                <anchor moveWithCells="1">
                  <from>
                    <xdr:col>6</xdr:col>
                    <xdr:colOff>438150</xdr:colOff>
                    <xdr:row>35</xdr:row>
                    <xdr:rowOff>161925</xdr:rowOff>
                  </from>
                  <to>
                    <xdr:col>7</xdr:col>
                    <xdr:colOff>247650</xdr:colOff>
                    <xdr:row>37</xdr:row>
                    <xdr:rowOff>114300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2"/>
  <sheetViews>
    <sheetView workbookViewId="0">
      <selection activeCell="H34" sqref="H34"/>
    </sheetView>
  </sheetViews>
  <sheetFormatPr baseColWidth="10" defaultRowHeight="15" x14ac:dyDescent="0.25"/>
  <cols>
    <col min="2" max="2" width="23.140625" customWidth="1"/>
    <col min="3" max="3" width="18.140625" customWidth="1"/>
  </cols>
  <sheetData>
    <row r="1" spans="2:13" x14ac:dyDescent="0.25">
      <c r="G1">
        <v>10</v>
      </c>
      <c r="H1" t="s">
        <v>46</v>
      </c>
    </row>
    <row r="2" spans="2:13" x14ac:dyDescent="0.25">
      <c r="G2" t="s">
        <v>47</v>
      </c>
      <c r="L2" t="s">
        <v>59</v>
      </c>
      <c r="M2" t="s">
        <v>60</v>
      </c>
    </row>
    <row r="3" spans="2:13" x14ac:dyDescent="0.25">
      <c r="B3" t="s">
        <v>44</v>
      </c>
      <c r="C3" t="s">
        <v>41</v>
      </c>
      <c r="D3" t="s">
        <v>42</v>
      </c>
      <c r="G3" s="8" t="s">
        <v>43</v>
      </c>
      <c r="H3" t="s">
        <v>58</v>
      </c>
      <c r="L3">
        <v>1</v>
      </c>
      <c r="M3">
        <f>INDEX(L4:L7,L3)</f>
        <v>0</v>
      </c>
    </row>
    <row r="4" spans="2:13" x14ac:dyDescent="0.25">
      <c r="B4" s="7" t="s">
        <v>45</v>
      </c>
      <c r="C4" t="s">
        <v>43</v>
      </c>
      <c r="D4" s="6">
        <v>0</v>
      </c>
      <c r="G4" s="8" t="s">
        <v>48</v>
      </c>
      <c r="H4">
        <f>(8.72329/8.72329)</f>
        <v>1</v>
      </c>
      <c r="L4">
        <v>0</v>
      </c>
    </row>
    <row r="5" spans="2:13" x14ac:dyDescent="0.25">
      <c r="B5" t="s">
        <v>7</v>
      </c>
      <c r="C5" t="s">
        <v>8</v>
      </c>
      <c r="D5">
        <v>21.13</v>
      </c>
      <c r="E5">
        <v>1.75</v>
      </c>
      <c r="G5" s="8" t="s">
        <v>49</v>
      </c>
      <c r="H5">
        <f>(7.72329/8.72329)</f>
        <v>0.88536435221114973</v>
      </c>
      <c r="L5">
        <v>0</v>
      </c>
    </row>
    <row r="6" spans="2:13" x14ac:dyDescent="0.25">
      <c r="B6" t="s">
        <v>9</v>
      </c>
      <c r="C6" t="s">
        <v>10</v>
      </c>
      <c r="D6">
        <v>103.27</v>
      </c>
      <c r="E6">
        <v>8.56</v>
      </c>
      <c r="G6" s="8" t="s">
        <v>50</v>
      </c>
      <c r="H6">
        <f>(6.72329/8.72329)</f>
        <v>0.77072870442229935</v>
      </c>
      <c r="L6">
        <v>0</v>
      </c>
    </row>
    <row r="7" spans="2:13" x14ac:dyDescent="0.25">
      <c r="B7" t="s">
        <v>11</v>
      </c>
      <c r="C7" t="s">
        <v>12</v>
      </c>
      <c r="D7">
        <v>52.830000000000005</v>
      </c>
      <c r="E7">
        <v>4.38</v>
      </c>
      <c r="G7" s="8" t="s">
        <v>51</v>
      </c>
      <c r="H7">
        <f>(5.72329/8.72329)</f>
        <v>0.65609305663344908</v>
      </c>
      <c r="K7">
        <v>2019</v>
      </c>
      <c r="L7">
        <v>1</v>
      </c>
    </row>
    <row r="8" spans="2:13" x14ac:dyDescent="0.25">
      <c r="B8" t="s">
        <v>13</v>
      </c>
      <c r="C8" t="s">
        <v>14</v>
      </c>
      <c r="D8">
        <v>52.830000000000005</v>
      </c>
      <c r="E8">
        <v>4.38</v>
      </c>
      <c r="G8" s="8" t="s">
        <v>52</v>
      </c>
      <c r="H8">
        <f>(4.72329/8.72329)</f>
        <v>0.54145740884459881</v>
      </c>
    </row>
    <row r="9" spans="2:13" x14ac:dyDescent="0.25">
      <c r="B9" t="s">
        <v>15</v>
      </c>
      <c r="C9" t="s">
        <v>16</v>
      </c>
      <c r="D9">
        <v>52.830000000000005</v>
      </c>
      <c r="E9">
        <v>4.38</v>
      </c>
      <c r="G9" s="8" t="s">
        <v>53</v>
      </c>
      <c r="H9">
        <f>(3.72329/8.72329)</f>
        <v>0.42682176105574843</v>
      </c>
    </row>
    <row r="10" spans="2:13" x14ac:dyDescent="0.25">
      <c r="B10" t="s">
        <v>17</v>
      </c>
      <c r="C10" t="s">
        <v>18</v>
      </c>
      <c r="D10">
        <v>52.830000000000005</v>
      </c>
      <c r="E10">
        <v>4.38</v>
      </c>
      <c r="G10" s="8" t="s">
        <v>57</v>
      </c>
      <c r="H10">
        <f>(2.72329/8.72329)</f>
        <v>0.31218611326689816</v>
      </c>
    </row>
    <row r="11" spans="2:13" x14ac:dyDescent="0.25">
      <c r="B11" t="s">
        <v>19</v>
      </c>
      <c r="C11" t="s">
        <v>20</v>
      </c>
      <c r="D11">
        <v>52.830000000000005</v>
      </c>
      <c r="E11">
        <v>4.38</v>
      </c>
      <c r="G11" s="8" t="s">
        <v>54</v>
      </c>
      <c r="H11">
        <f>(1.72329/8.72329)</f>
        <v>0.19755046547804783</v>
      </c>
    </row>
    <row r="12" spans="2:13" x14ac:dyDescent="0.25">
      <c r="B12" t="s">
        <v>21</v>
      </c>
      <c r="C12" t="s">
        <v>22</v>
      </c>
      <c r="D12">
        <v>17.61</v>
      </c>
      <c r="E12">
        <v>1.46</v>
      </c>
      <c r="G12" s="8" t="s">
        <v>55</v>
      </c>
      <c r="H12">
        <f>(0.72329/8.72329)</f>
        <v>8.2914817689197534E-2</v>
      </c>
      <c r="K12">
        <v>1</v>
      </c>
    </row>
    <row r="13" spans="2:13" x14ac:dyDescent="0.25">
      <c r="B13" t="s">
        <v>23</v>
      </c>
      <c r="C13" t="s">
        <v>24</v>
      </c>
      <c r="D13">
        <v>17.61</v>
      </c>
      <c r="E13">
        <v>1.46</v>
      </c>
      <c r="G13" s="8" t="s">
        <v>56</v>
      </c>
      <c r="H13">
        <v>0</v>
      </c>
      <c r="K13">
        <v>2</v>
      </c>
    </row>
    <row r="14" spans="2:13" x14ac:dyDescent="0.25">
      <c r="B14" t="s">
        <v>25</v>
      </c>
      <c r="C14" t="s">
        <v>26</v>
      </c>
      <c r="D14">
        <v>52.830000000000005</v>
      </c>
      <c r="E14">
        <v>4.38</v>
      </c>
      <c r="G14" s="8"/>
      <c r="K14">
        <v>3</v>
      </c>
    </row>
    <row r="15" spans="2:13" x14ac:dyDescent="0.25">
      <c r="B15" t="s">
        <v>27</v>
      </c>
      <c r="C15" t="s">
        <v>28</v>
      </c>
      <c r="D15">
        <v>52.830000000000005</v>
      </c>
      <c r="E15">
        <v>4.38</v>
      </c>
      <c r="K15">
        <v>4</v>
      </c>
    </row>
    <row r="16" spans="2:13" x14ac:dyDescent="0.25">
      <c r="B16" t="s">
        <v>29</v>
      </c>
      <c r="C16" t="s">
        <v>30</v>
      </c>
      <c r="D16">
        <v>52.830000000000005</v>
      </c>
      <c r="E16">
        <v>4.38</v>
      </c>
      <c r="K16">
        <v>5</v>
      </c>
    </row>
    <row r="17" spans="1:11" x14ac:dyDescent="0.25">
      <c r="B17" t="s">
        <v>31</v>
      </c>
      <c r="C17" t="s">
        <v>32</v>
      </c>
      <c r="D17">
        <v>52.830000000000005</v>
      </c>
      <c r="E17">
        <v>4.38</v>
      </c>
      <c r="K17">
        <v>6</v>
      </c>
    </row>
    <row r="18" spans="1:11" x14ac:dyDescent="0.25">
      <c r="B18" t="s">
        <v>33</v>
      </c>
      <c r="C18" t="s">
        <v>34</v>
      </c>
      <c r="D18">
        <v>52.830000000000005</v>
      </c>
      <c r="E18">
        <v>4.38</v>
      </c>
      <c r="K18">
        <v>7</v>
      </c>
    </row>
    <row r="19" spans="1:11" x14ac:dyDescent="0.25">
      <c r="B19" t="s">
        <v>35</v>
      </c>
      <c r="C19" t="s">
        <v>36</v>
      </c>
      <c r="D19">
        <v>52.830000000000005</v>
      </c>
      <c r="E19">
        <v>4.38</v>
      </c>
      <c r="K19">
        <v>8</v>
      </c>
    </row>
    <row r="20" spans="1:11" x14ac:dyDescent="0.25">
      <c r="B20" t="s">
        <v>37</v>
      </c>
      <c r="C20" t="s">
        <v>38</v>
      </c>
      <c r="D20">
        <v>25.419999999999998</v>
      </c>
      <c r="E20">
        <v>2.11</v>
      </c>
      <c r="K20">
        <v>9</v>
      </c>
    </row>
    <row r="21" spans="1:11" x14ac:dyDescent="0.25">
      <c r="B21" t="s">
        <v>39</v>
      </c>
      <c r="C21" t="s">
        <v>40</v>
      </c>
      <c r="D21">
        <v>36.32</v>
      </c>
      <c r="E21">
        <v>3.01</v>
      </c>
      <c r="K21">
        <v>10</v>
      </c>
    </row>
    <row r="22" spans="1:11" x14ac:dyDescent="0.25">
      <c r="K22">
        <v>11</v>
      </c>
    </row>
    <row r="23" spans="1:11" x14ac:dyDescent="0.25">
      <c r="K23">
        <v>12</v>
      </c>
    </row>
    <row r="24" spans="1:11" x14ac:dyDescent="0.25">
      <c r="K24">
        <v>13</v>
      </c>
    </row>
    <row r="25" spans="1:11" x14ac:dyDescent="0.25">
      <c r="K25">
        <v>14</v>
      </c>
    </row>
    <row r="26" spans="1:11" x14ac:dyDescent="0.25">
      <c r="K26">
        <v>15</v>
      </c>
    </row>
    <row r="27" spans="1:11" x14ac:dyDescent="0.25">
      <c r="K27">
        <v>16</v>
      </c>
    </row>
    <row r="28" spans="1:11" x14ac:dyDescent="0.25">
      <c r="K28">
        <v>17</v>
      </c>
    </row>
    <row r="29" spans="1:11" x14ac:dyDescent="0.25">
      <c r="A29">
        <v>1</v>
      </c>
      <c r="B29" t="s">
        <v>61</v>
      </c>
      <c r="K29">
        <v>18</v>
      </c>
    </row>
    <row r="30" spans="1:11" x14ac:dyDescent="0.25">
      <c r="A30">
        <v>1</v>
      </c>
      <c r="B30" t="s">
        <v>62</v>
      </c>
      <c r="K30">
        <v>19</v>
      </c>
    </row>
    <row r="31" spans="1:11" x14ac:dyDescent="0.25">
      <c r="A31">
        <v>2</v>
      </c>
      <c r="B31" t="s">
        <v>63</v>
      </c>
      <c r="K31">
        <v>20</v>
      </c>
    </row>
    <row r="32" spans="1:11" x14ac:dyDescent="0.25">
      <c r="K32">
        <v>21</v>
      </c>
    </row>
    <row r="33" spans="11:11" x14ac:dyDescent="0.25">
      <c r="K33">
        <v>22</v>
      </c>
    </row>
    <row r="34" spans="11:11" x14ac:dyDescent="0.25">
      <c r="K34">
        <v>23</v>
      </c>
    </row>
    <row r="35" spans="11:11" x14ac:dyDescent="0.25">
      <c r="K35">
        <v>24</v>
      </c>
    </row>
    <row r="36" spans="11:11" x14ac:dyDescent="0.25">
      <c r="K36">
        <v>25</v>
      </c>
    </row>
    <row r="37" spans="11:11" x14ac:dyDescent="0.25">
      <c r="K37">
        <v>26</v>
      </c>
    </row>
    <row r="38" spans="11:11" x14ac:dyDescent="0.25">
      <c r="K38">
        <v>27</v>
      </c>
    </row>
    <row r="39" spans="11:11" x14ac:dyDescent="0.25">
      <c r="K39">
        <v>28</v>
      </c>
    </row>
    <row r="40" spans="11:11" x14ac:dyDescent="0.25">
      <c r="K40">
        <v>29</v>
      </c>
    </row>
    <row r="41" spans="11:11" x14ac:dyDescent="0.25">
      <c r="K41">
        <v>30</v>
      </c>
    </row>
    <row r="42" spans="11:11" x14ac:dyDescent="0.25">
      <c r="K42">
        <v>31</v>
      </c>
    </row>
  </sheetData>
  <customSheetViews>
    <customSheetView guid="{7EE4C50D-92FA-4862-9C23-C3B6B12877A3}">
      <selection activeCell="A29" sqref="A29"/>
      <pageMargins left="0.7" right="0.7" top="0.78740157499999996" bottom="0.78740157499999996" header="0.3" footer="0.3"/>
    </customSheetView>
    <customSheetView guid="{78220BE2-5C1E-4F2D-B288-F04B98A1D658}">
      <selection activeCell="A29" sqref="A29"/>
      <pageMargins left="0.7" right="0.7" top="0.78740157499999996" bottom="0.78740157499999996" header="0.3" footer="0.3"/>
    </customSheetView>
  </customSheetView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Tabelle1</vt:lpstr>
      <vt:lpstr>Tabelle2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Windows-Benutzer</dc:creator>
  <cp:lastModifiedBy>Windows-Benutzer</cp:lastModifiedBy>
  <dcterms:created xsi:type="dcterms:W3CDTF">2019-04-08T08:28:42Z</dcterms:created>
  <dcterms:modified xsi:type="dcterms:W3CDTF">2019-06-24T11:28:10Z</dcterms:modified>
</cp:coreProperties>
</file>